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allgoodventures.sharepoint.com/Shared Documents/All Good Ventures/Documentation and Templates/Budgeting/"/>
    </mc:Choice>
  </mc:AlternateContent>
  <xr:revisionPtr revIDLastSave="58" documentId="8_{5FD67859-F23B-634E-A867-9D66231914C6}" xr6:coauthVersionLast="47" xr6:coauthVersionMax="47" xr10:uidLastSave="{1AF5E4F0-BDD7-4540-AE41-DF77ADB98940}"/>
  <bookViews>
    <workbookView xWindow="-120" yWindow="-120" windowWidth="29040" windowHeight="15840" xr2:uid="{00000000-000D-0000-FFFF-FFFF00000000}"/>
  </bookViews>
  <sheets>
    <sheet name="Budget Templat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41" i="1"/>
  <c r="B57" i="1" s="1"/>
  <c r="C57" i="1"/>
  <c r="D57" i="1"/>
  <c r="E57" i="1"/>
  <c r="F57" i="1"/>
  <c r="G57" i="1"/>
  <c r="H57" i="1"/>
  <c r="I57" i="1"/>
  <c r="J57" i="1"/>
  <c r="K57" i="1"/>
  <c r="L57" i="1"/>
  <c r="D67" i="1"/>
  <c r="E67" i="1"/>
  <c r="F67" i="1"/>
  <c r="G67" i="1"/>
  <c r="H67" i="1"/>
  <c r="I67" i="1"/>
  <c r="J67" i="1"/>
  <c r="K67" i="1"/>
  <c r="L67" i="1"/>
  <c r="M67" i="1"/>
  <c r="N67" i="1"/>
  <c r="C67" i="1"/>
  <c r="B65" i="1"/>
  <c r="B64" i="1"/>
  <c r="B63" i="1"/>
  <c r="B27" i="1"/>
  <c r="B28" i="1"/>
  <c r="B29" i="1"/>
  <c r="B30" i="1"/>
  <c r="B18" i="1"/>
  <c r="B19" i="1"/>
  <c r="B20" i="1"/>
  <c r="B21" i="1"/>
  <c r="B9" i="1"/>
  <c r="B10" i="1"/>
  <c r="B11" i="1"/>
  <c r="B12" i="1"/>
  <c r="Q31" i="1"/>
  <c r="P31" i="1"/>
  <c r="O31" i="1"/>
  <c r="Q30" i="1"/>
  <c r="P30" i="1"/>
  <c r="O30" i="1"/>
  <c r="Q29" i="1"/>
  <c r="P29" i="1"/>
  <c r="O29" i="1"/>
  <c r="K33" i="1"/>
  <c r="G33" i="1"/>
  <c r="C33" i="1"/>
  <c r="O57" i="1"/>
  <c r="Q50" i="1"/>
  <c r="P50" i="1"/>
  <c r="Q44" i="1"/>
  <c r="P44" i="1"/>
  <c r="Q45" i="1"/>
  <c r="P45" i="1"/>
  <c r="Q49" i="1"/>
  <c r="P49" i="1"/>
  <c r="Q53" i="1"/>
  <c r="P53" i="1"/>
  <c r="N38" i="1"/>
  <c r="M38" i="1"/>
  <c r="L38" i="1"/>
  <c r="K38" i="1"/>
  <c r="J38" i="1"/>
  <c r="I38" i="1"/>
  <c r="H38" i="1"/>
  <c r="G38" i="1"/>
  <c r="F38" i="1"/>
  <c r="E38" i="1"/>
  <c r="D38" i="1"/>
  <c r="C38" i="1"/>
  <c r="Q38" i="1"/>
  <c r="P38" i="1"/>
  <c r="O38" i="1"/>
  <c r="B36" i="1"/>
  <c r="B38" i="1" s="1"/>
  <c r="Q22" i="1"/>
  <c r="P22" i="1"/>
  <c r="O22" i="1"/>
  <c r="Q21" i="1"/>
  <c r="P21" i="1"/>
  <c r="O21" i="1"/>
  <c r="Q20" i="1"/>
  <c r="P20" i="1"/>
  <c r="O20" i="1"/>
  <c r="Q13" i="1"/>
  <c r="P13" i="1"/>
  <c r="O13" i="1"/>
  <c r="Q12" i="1"/>
  <c r="P12" i="1"/>
  <c r="O12" i="1"/>
  <c r="Q11" i="1"/>
  <c r="P11" i="1"/>
  <c r="O11" i="1"/>
  <c r="M57" i="1" l="1"/>
  <c r="N57" i="1"/>
  <c r="B67" i="1"/>
  <c r="O33" i="1"/>
  <c r="C15" i="1"/>
  <c r="F33" i="1"/>
  <c r="J33" i="1"/>
  <c r="N33" i="1"/>
  <c r="D33" i="1"/>
  <c r="H33" i="1"/>
  <c r="L33" i="1"/>
  <c r="P33" i="1"/>
  <c r="B31" i="1"/>
  <c r="E33" i="1"/>
  <c r="I33" i="1"/>
  <c r="M33" i="1"/>
  <c r="Q33" i="1"/>
  <c r="E15" i="1"/>
  <c r="M15" i="1"/>
  <c r="I15" i="1"/>
  <c r="Q15" i="1"/>
  <c r="G15" i="1"/>
  <c r="K15" i="1"/>
  <c r="O15" i="1"/>
  <c r="B22" i="1"/>
  <c r="H15" i="1"/>
  <c r="L15" i="1"/>
  <c r="P15" i="1"/>
  <c r="Q57" i="1"/>
  <c r="F24" i="1"/>
  <c r="C24" i="1"/>
  <c r="G24" i="1"/>
  <c r="K24" i="1"/>
  <c r="O24" i="1"/>
  <c r="N24" i="1"/>
  <c r="F15" i="1"/>
  <c r="J15" i="1"/>
  <c r="N15" i="1"/>
  <c r="D24" i="1"/>
  <c r="H24" i="1"/>
  <c r="L24" i="1"/>
  <c r="P24" i="1"/>
  <c r="J24" i="1"/>
  <c r="B13" i="1"/>
  <c r="I24" i="1"/>
  <c r="M24" i="1"/>
  <c r="Q24" i="1"/>
  <c r="P57" i="1"/>
  <c r="D15" i="1"/>
  <c r="E24" i="1"/>
  <c r="O59" i="1" l="1"/>
  <c r="D59" i="1"/>
  <c r="M59" i="1"/>
  <c r="L59" i="1"/>
  <c r="I59" i="1"/>
  <c r="E59" i="1"/>
  <c r="K59" i="1"/>
  <c r="N59" i="1"/>
  <c r="J59" i="1"/>
  <c r="H59" i="1"/>
  <c r="G59" i="1"/>
  <c r="F59" i="1"/>
  <c r="C59" i="1"/>
  <c r="B33" i="1"/>
  <c r="B15" i="1"/>
  <c r="Q59" i="1"/>
  <c r="P59" i="1"/>
  <c r="B24" i="1"/>
  <c r="B59" i="1" l="1"/>
</calcChain>
</file>

<file path=xl/sharedStrings.xml><?xml version="1.0" encoding="utf-8"?>
<sst xmlns="http://schemas.openxmlformats.org/spreadsheetml/2006/main" count="52" uniqueCount="42">
  <si>
    <t>Budget for Year ended 31 March 2022</t>
  </si>
  <si>
    <t>Total for Apr 21 to Mar 22</t>
  </si>
  <si>
    <t>Other Revenue</t>
  </si>
  <si>
    <t>Grants Received</t>
  </si>
  <si>
    <t>Interest revenue</t>
  </si>
  <si>
    <t>Total Other Revenue</t>
  </si>
  <si>
    <t>Operating expenses</t>
  </si>
  <si>
    <t>Insurance</t>
  </si>
  <si>
    <t>Marketing</t>
  </si>
  <si>
    <t>Depreciation Property Plant &amp; Equipment</t>
  </si>
  <si>
    <t>Total operating expenses</t>
  </si>
  <si>
    <t>Net Profit / (Loss)</t>
  </si>
  <si>
    <t>Operating Revenue</t>
  </si>
  <si>
    <t>Events</t>
  </si>
  <si>
    <t>Markets</t>
  </si>
  <si>
    <t>Kits</t>
  </si>
  <si>
    <t>Merchandise</t>
  </si>
  <si>
    <t>Seminars</t>
  </si>
  <si>
    <t>Direct Cost of Sales</t>
  </si>
  <si>
    <t>Total Operating Revenue</t>
  </si>
  <si>
    <t>Total Direct Cost of Sales</t>
  </si>
  <si>
    <t>Total Indirect Cost of Sales</t>
  </si>
  <si>
    <t>Rent and R&amp;M</t>
  </si>
  <si>
    <t>Capital</t>
  </si>
  <si>
    <t>Website</t>
  </si>
  <si>
    <t>Event equipment</t>
  </si>
  <si>
    <t>Trademarks</t>
  </si>
  <si>
    <t>Salaries (incl Wages, Kiwisaver, ACC)</t>
  </si>
  <si>
    <t>Registrations and Licenses (food, etc.)</t>
  </si>
  <si>
    <t>Accounting (Xero, accountants, etc.)</t>
  </si>
  <si>
    <t>Legal (lawyers, etc.)</t>
  </si>
  <si>
    <t>Total Capital</t>
  </si>
  <si>
    <t>Indirect Cost of Sales (Costs not directly associated with Products)</t>
  </si>
  <si>
    <t>Telephone</t>
  </si>
  <si>
    <t>Statement of Financial Performance</t>
  </si>
  <si>
    <t>Bank Fees and Charges</t>
  </si>
  <si>
    <t>Computer and IT Expenses</t>
  </si>
  <si>
    <t>Motor Vehicle Expenses</t>
  </si>
  <si>
    <t>Office Expenses</t>
  </si>
  <si>
    <t>Seminars and Conferences</t>
  </si>
  <si>
    <t>Subscriptions</t>
  </si>
  <si>
    <t>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</si>
</sst>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41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29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/>
    <xf numFmtId="0" fontId="2" fillId="0" borderId="0" xfId="2"/>
    <xf numFmtId="0" fontId="3" fillId="0" borderId="0" xfId="2" applyFont="1"/>
    <xf numFmtId="0" fontId="5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0" xfId="2" applyFont="1"/>
    <xf numFmtId="0" fontId="7" fillId="0" borderId="0" xfId="2" applyFont="1"/>
    <xf numFmtId="0" fontId="1" fillId="0" borderId="0" xfId="1" applyBorder="1" applyAlignment="1" applyProtection="1">
      <alignment horizontal="left"/>
    </xf>
    <xf numFmtId="0" fontId="8" fillId="0" borderId="0" xfId="2" applyFont="1" applyAlignment="1">
      <alignment horizontal="center"/>
    </xf>
    <xf numFmtId="0" fontId="9" fillId="0" borderId="1" xfId="2" applyFont="1" applyBorder="1" applyAlignment="1">
      <alignment horizontal="left" vertical="center"/>
    </xf>
    <xf numFmtId="0" fontId="2" fillId="0" borderId="1" xfId="2" applyBorder="1" applyAlignment="1">
      <alignment horizontal="center" vertical="top" wrapText="1"/>
    </xf>
    <xf numFmtId="17" fontId="2" fillId="0" borderId="1" xfId="2" applyNumberFormat="1" applyBorder="1" applyAlignment="1">
      <alignment horizontal="center"/>
    </xf>
    <xf numFmtId="0" fontId="10" fillId="0" borderId="0" xfId="2" applyFont="1"/>
    <xf numFmtId="41" fontId="2" fillId="0" borderId="0" xfId="2" applyNumberFormat="1"/>
    <xf numFmtId="0" fontId="10" fillId="0" borderId="0" xfId="2" applyFont="1" applyAlignment="1">
      <alignment horizontal="left" indent="1"/>
    </xf>
    <xf numFmtId="0" fontId="10" fillId="0" borderId="0" xfId="2" applyFont="1" applyAlignment="1">
      <alignment horizontal="left" indent="2"/>
    </xf>
    <xf numFmtId="38" fontId="10" fillId="0" borderId="0" xfId="2" applyNumberFormat="1" applyFont="1"/>
    <xf numFmtId="0" fontId="10" fillId="0" borderId="0" xfId="2" applyFont="1" applyAlignment="1">
      <alignment horizontal="left" indent="3"/>
    </xf>
    <xf numFmtId="38" fontId="2" fillId="0" borderId="0" xfId="2" applyNumberFormat="1"/>
    <xf numFmtId="41" fontId="11" fillId="0" borderId="0" xfId="2" applyNumberFormat="1" applyFont="1"/>
    <xf numFmtId="38" fontId="10" fillId="0" borderId="2" xfId="2" applyNumberFormat="1" applyFont="1" applyBorder="1"/>
    <xf numFmtId="38" fontId="2" fillId="0" borderId="2" xfId="2" applyNumberFormat="1" applyBorder="1"/>
    <xf numFmtId="0" fontId="2" fillId="0" borderId="0" xfId="2" applyAlignment="1">
      <alignment horizontal="left" indent="1"/>
    </xf>
    <xf numFmtId="41" fontId="10" fillId="0" borderId="0" xfId="2" applyNumberFormat="1" applyFont="1"/>
    <xf numFmtId="0" fontId="0" fillId="0" borderId="0" xfId="0" applyAlignment="1">
      <alignment horizontal="left" indent="2"/>
    </xf>
    <xf numFmtId="41" fontId="2" fillId="0" borderId="2" xfId="2" applyNumberFormat="1" applyBorder="1"/>
    <xf numFmtId="42" fontId="2" fillId="0" borderId="2" xfId="2" applyNumberFormat="1" applyBorder="1"/>
  </cellXfs>
  <cellStyles count="3">
    <cellStyle name="Normal" xfId="0" builtinId="0"/>
    <cellStyle name="Normal 3" xfId="2" xr:uid="{F83D5B7B-D1FB-4E07-9339-BE5591E2C974}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quantecltd.sharepoint.com/sites/Finance/Shared%20Documents/Budgets/Apr%202021%20to%20Mar%202022%20budget/Final%20files/2021%20Mar%2022%20Budget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Summary "/>
      <sheetName val=" Cons. FinPerf  "/>
      <sheetName val="Cons. FinPos"/>
      <sheetName val="Cons. Cashflow"/>
      <sheetName val="Prepayments"/>
      <sheetName val="Revenue Assumptions"/>
      <sheetName val="Expense Assumptions"/>
      <sheetName val="Innovation B"/>
      <sheetName val="Cashflow Forecast Summary"/>
      <sheetName val="Salaries 2021"/>
      <sheetName val="cash flow chart 12 mnths"/>
      <sheetName val="Innovation "/>
      <sheetName val="QI FinPerf"/>
      <sheetName val="QI Cflow"/>
      <sheetName val="QI FinPos"/>
      <sheetName val="QM FinPerf"/>
      <sheetName val="QM Cflow "/>
      <sheetName val="QM FinPos"/>
      <sheetName val="QL FinPerf"/>
      <sheetName val="QL Cflow "/>
      <sheetName val="QL FinPos "/>
      <sheetName val="Epi FinPerf"/>
      <sheetName val="Epi Cflow "/>
      <sheetName val="Epi FinPos"/>
      <sheetName val="QAH FinPerf "/>
      <sheetName val="QAH Cflow"/>
      <sheetName val="QAH FinPos "/>
      <sheetName val="QH (HK) FinPerf"/>
      <sheetName val="QH (HK) Cflow"/>
      <sheetName val="QH (HK) FinPos"/>
      <sheetName val="QB (HZ) FinPerf"/>
      <sheetName val="QB (HZ) Cflow"/>
      <sheetName val="QB (HZ) FinPos"/>
      <sheetName val="Intangibles &amp; Property"/>
      <sheetName val="Holon SKUs"/>
      <sheetName val=" IDP &amp; milkamune SKUs"/>
      <sheetName val="Epiolog SKUs"/>
      <sheetName val="Expense allocation"/>
      <sheetName val="FinPerf for Reports"/>
    </sheetNames>
    <sheetDataSet>
      <sheetData sheetId="0"/>
      <sheetData sheetId="1"/>
      <sheetData sheetId="2"/>
      <sheetData sheetId="3">
        <row r="45">
          <cell r="R45"/>
          <cell r="S45"/>
        </row>
        <row r="46">
          <cell r="R46"/>
          <cell r="S46"/>
        </row>
        <row r="49">
          <cell r="R49"/>
          <cell r="S49"/>
        </row>
        <row r="51">
          <cell r="R51"/>
          <cell r="S51"/>
        </row>
        <row r="52">
          <cell r="R52"/>
          <cell r="S52"/>
        </row>
        <row r="53">
          <cell r="R53"/>
          <cell r="S53"/>
        </row>
        <row r="61">
          <cell r="R61"/>
          <cell r="S61"/>
        </row>
        <row r="86">
          <cell r="R86"/>
          <cell r="S86"/>
        </row>
        <row r="88">
          <cell r="R88"/>
          <cell r="S88"/>
        </row>
      </sheetData>
      <sheetData sheetId="4"/>
      <sheetData sheetId="5">
        <row r="12">
          <cell r="X12">
            <v>0</v>
          </cell>
          <cell r="Y12">
            <v>0</v>
          </cell>
          <cell r="Z12">
            <v>0</v>
          </cell>
        </row>
        <row r="13">
          <cell r="X13">
            <v>0</v>
          </cell>
          <cell r="Y13">
            <v>0</v>
          </cell>
          <cell r="Z13">
            <v>0</v>
          </cell>
        </row>
        <row r="14">
          <cell r="X14">
            <v>0</v>
          </cell>
          <cell r="Y14">
            <v>0</v>
          </cell>
          <cell r="Z14">
            <v>0</v>
          </cell>
        </row>
        <row r="16">
          <cell r="X16">
            <v>2260</v>
          </cell>
          <cell r="Y16">
            <v>2260</v>
          </cell>
          <cell r="Z16">
            <v>2260</v>
          </cell>
        </row>
        <row r="20">
          <cell r="X20">
            <v>0</v>
          </cell>
          <cell r="Y20">
            <v>0</v>
          </cell>
          <cell r="Z20">
            <v>0</v>
          </cell>
        </row>
        <row r="21">
          <cell r="X21">
            <v>28</v>
          </cell>
          <cell r="Y21">
            <v>0</v>
          </cell>
          <cell r="Z21">
            <v>0</v>
          </cell>
        </row>
        <row r="22">
          <cell r="X22"/>
          <cell r="Y22"/>
          <cell r="Z22"/>
        </row>
        <row r="29">
          <cell r="X29">
            <v>0</v>
          </cell>
          <cell r="Y29">
            <v>0</v>
          </cell>
          <cell r="Z29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1">
          <cell r="B31">
            <v>534.18803418803407</v>
          </cell>
        </row>
        <row r="41">
          <cell r="B41">
            <v>5.8178628927999991</v>
          </cell>
        </row>
      </sheetData>
      <sheetData sheetId="35">
        <row r="10">
          <cell r="E10">
            <v>734.65689999999995</v>
          </cell>
        </row>
        <row r="22">
          <cell r="F22">
            <v>6.8101745999999999</v>
          </cell>
        </row>
        <row r="25">
          <cell r="F25">
            <v>1.5</v>
          </cell>
        </row>
      </sheetData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8"/>
  <sheetViews>
    <sheetView tabSelected="1" topLeftCell="A32" workbookViewId="0">
      <selection activeCell="A41" sqref="A41:A56"/>
    </sheetView>
  </sheetViews>
  <sheetFormatPr defaultColWidth="9.140625" defaultRowHeight="12.75" x14ac:dyDescent="0.2"/>
  <cols>
    <col min="1" max="1" width="40.7109375" style="3" customWidth="1"/>
    <col min="2" max="2" width="15.85546875" style="3" customWidth="1"/>
    <col min="3" max="14" width="12.85546875" style="3" customWidth="1"/>
    <col min="15" max="17" width="12.85546875" style="3" hidden="1" customWidth="1"/>
    <col min="18" max="16384" width="9.140625" style="3"/>
  </cols>
  <sheetData>
    <row r="1" spans="1:17" ht="18.75" customHeight="1" x14ac:dyDescent="0.3">
      <c r="A1" s="1" t="s">
        <v>34</v>
      </c>
      <c r="B1" s="2"/>
      <c r="C1" s="2"/>
      <c r="D1" s="2"/>
      <c r="F1" s="4"/>
    </row>
    <row r="2" spans="1:17" ht="18.75" x14ac:dyDescent="0.2">
      <c r="A2" s="5"/>
      <c r="B2" s="2"/>
      <c r="C2" s="2"/>
      <c r="D2" s="2"/>
    </row>
    <row r="3" spans="1:17" ht="15.75" customHeight="1" x14ac:dyDescent="0.25">
      <c r="A3" s="6" t="s">
        <v>0</v>
      </c>
      <c r="B3" s="7"/>
      <c r="C3" s="8"/>
      <c r="D3" s="8"/>
    </row>
    <row r="4" spans="1:17" ht="12" customHeight="1" x14ac:dyDescent="0.2"/>
    <row r="5" spans="1:17" ht="23.25" hidden="1" x14ac:dyDescent="0.35"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ht="25.5" x14ac:dyDescent="0.2">
      <c r="A6" s="11"/>
      <c r="B6" s="12" t="s">
        <v>1</v>
      </c>
      <c r="C6" s="13">
        <v>44287</v>
      </c>
      <c r="D6" s="13">
        <v>44317</v>
      </c>
      <c r="E6" s="13">
        <v>44348</v>
      </c>
      <c r="F6" s="13">
        <v>44378</v>
      </c>
      <c r="G6" s="13">
        <v>44409</v>
      </c>
      <c r="H6" s="13">
        <v>44440</v>
      </c>
      <c r="I6" s="13">
        <v>44470</v>
      </c>
      <c r="J6" s="13">
        <v>44501</v>
      </c>
      <c r="K6" s="13">
        <v>44531</v>
      </c>
      <c r="L6" s="13">
        <v>44562</v>
      </c>
      <c r="M6" s="13">
        <v>44593</v>
      </c>
      <c r="N6" s="13">
        <v>44621</v>
      </c>
      <c r="O6" s="13">
        <v>44652</v>
      </c>
      <c r="P6" s="13">
        <v>44682</v>
      </c>
      <c r="Q6" s="13">
        <v>44713</v>
      </c>
    </row>
    <row r="8" spans="1:17" ht="15" x14ac:dyDescent="0.25">
      <c r="A8" s="14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15" x14ac:dyDescent="0.25">
      <c r="A9" s="16" t="s">
        <v>14</v>
      </c>
      <c r="B9" s="20">
        <f t="shared" ref="B9:B12" si="0">SUM(C9:N9)</f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5"/>
      <c r="P9" s="15"/>
      <c r="Q9" s="15"/>
    </row>
    <row r="10" spans="1:17" ht="15" x14ac:dyDescent="0.25">
      <c r="A10" s="16" t="s">
        <v>13</v>
      </c>
      <c r="B10" s="20">
        <f t="shared" si="0"/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/>
      <c r="P10" s="18"/>
      <c r="Q10" s="18"/>
    </row>
    <row r="11" spans="1:17" ht="15" x14ac:dyDescent="0.25">
      <c r="A11" s="16" t="s">
        <v>15</v>
      </c>
      <c r="B11" s="20">
        <f t="shared" si="0"/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f>'[1]Revenue Assumptions'!X20*'[1]Revenue Assumptions'!X21</f>
        <v>0</v>
      </c>
      <c r="P11" s="18">
        <f>'[1]Revenue Assumptions'!Y20*'[1]Revenue Assumptions'!Y21</f>
        <v>0</v>
      </c>
      <c r="Q11" s="18">
        <f>'[1]Revenue Assumptions'!Z20*'[1]Revenue Assumptions'!Z21</f>
        <v>0</v>
      </c>
    </row>
    <row r="12" spans="1:17" ht="15" x14ac:dyDescent="0.25">
      <c r="A12" s="16" t="s">
        <v>16</v>
      </c>
      <c r="B12" s="20">
        <f t="shared" si="0"/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f>'[1]Revenue Assumptions'!X14</f>
        <v>0</v>
      </c>
      <c r="P12" s="18">
        <f>'[1]Revenue Assumptions'!Y14</f>
        <v>0</v>
      </c>
      <c r="Q12" s="18">
        <f>'[1]Revenue Assumptions'!Z14</f>
        <v>0</v>
      </c>
    </row>
    <row r="13" spans="1:17" ht="15" x14ac:dyDescent="0.25">
      <c r="A13" s="16" t="s">
        <v>17</v>
      </c>
      <c r="B13" s="20">
        <f t="shared" ref="B13" si="1">SUM(C13:N13)</f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f>'[1]Revenue Assumptions'!X12*'[1]Revenue Assumptions'!X16-'[1]Revenue Assumptions'!X12*700</f>
        <v>0</v>
      </c>
      <c r="P13" s="18">
        <f>'[1]Revenue Assumptions'!Y12*'[1]Revenue Assumptions'!Y16-'[1]Revenue Assumptions'!Y12*700</f>
        <v>0</v>
      </c>
      <c r="Q13" s="18">
        <f>'[1]Revenue Assumptions'!Z12*'[1]Revenue Assumptions'!Z16-'[1]Revenue Assumptions'!Z12*700</f>
        <v>0</v>
      </c>
    </row>
    <row r="14" spans="1:17" ht="15" x14ac:dyDescent="0.25">
      <c r="A14" s="17"/>
      <c r="C14" s="18"/>
      <c r="D14" s="18"/>
      <c r="E14" s="18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ht="15" x14ac:dyDescent="0.25">
      <c r="A15" s="14" t="s">
        <v>19</v>
      </c>
      <c r="B15" s="22">
        <f t="shared" ref="B15:Q15" si="2">SUM(B10:B14)</f>
        <v>0</v>
      </c>
      <c r="C15" s="22">
        <f t="shared" si="2"/>
        <v>0</v>
      </c>
      <c r="D15" s="22">
        <f t="shared" si="2"/>
        <v>0</v>
      </c>
      <c r="E15" s="22">
        <f t="shared" si="2"/>
        <v>0</v>
      </c>
      <c r="F15" s="23">
        <f t="shared" si="2"/>
        <v>0</v>
      </c>
      <c r="G15" s="23">
        <f t="shared" si="2"/>
        <v>0</v>
      </c>
      <c r="H15" s="23">
        <f t="shared" si="2"/>
        <v>0</v>
      </c>
      <c r="I15" s="23">
        <f t="shared" si="2"/>
        <v>0</v>
      </c>
      <c r="J15" s="23">
        <f t="shared" si="2"/>
        <v>0</v>
      </c>
      <c r="K15" s="23">
        <f t="shared" si="2"/>
        <v>0</v>
      </c>
      <c r="L15" s="23">
        <f t="shared" si="2"/>
        <v>0</v>
      </c>
      <c r="M15" s="23">
        <f t="shared" si="2"/>
        <v>0</v>
      </c>
      <c r="N15" s="23">
        <f t="shared" si="2"/>
        <v>0</v>
      </c>
      <c r="O15" s="23">
        <f t="shared" si="2"/>
        <v>0</v>
      </c>
      <c r="P15" s="23">
        <f t="shared" si="2"/>
        <v>0</v>
      </c>
      <c r="Q15" s="23">
        <f t="shared" si="2"/>
        <v>0</v>
      </c>
    </row>
    <row r="16" spans="1:17" x14ac:dyDescent="0.2">
      <c r="A16" s="2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8" ht="15" x14ac:dyDescent="0.25">
      <c r="A17" s="14" t="s">
        <v>18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8" ht="15" x14ac:dyDescent="0.25">
      <c r="A18" s="16" t="s">
        <v>14</v>
      </c>
      <c r="B18" s="20">
        <f t="shared" ref="B18:B22" si="3">SUM(C18:N18)</f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5"/>
      <c r="P18" s="15"/>
      <c r="Q18" s="15"/>
    </row>
    <row r="19" spans="1:18" ht="15" x14ac:dyDescent="0.25">
      <c r="A19" s="16" t="s">
        <v>13</v>
      </c>
      <c r="B19" s="20">
        <f t="shared" si="3"/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/>
      <c r="P19" s="18"/>
      <c r="Q19" s="18"/>
      <c r="R19" s="20"/>
    </row>
    <row r="20" spans="1:18" ht="15" x14ac:dyDescent="0.25">
      <c r="A20" s="16" t="s">
        <v>15</v>
      </c>
      <c r="B20" s="20">
        <f t="shared" si="3"/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f>'[1]Revenue Assumptions'!X20*('[1] IDP &amp; milkamune SKUs'!$F$22+'[1] IDP &amp; milkamune SKUs'!$F$25)</f>
        <v>0</v>
      </c>
      <c r="P20" s="18">
        <f>'[1]Revenue Assumptions'!Y20*('[1] IDP &amp; milkamune SKUs'!$F$22+'[1] IDP &amp; milkamune SKUs'!$F$25)</f>
        <v>0</v>
      </c>
      <c r="Q20" s="18">
        <f>'[1]Revenue Assumptions'!Z20*('[1] IDP &amp; milkamune SKUs'!$F$22+'[1] IDP &amp; milkamune SKUs'!$F$25)</f>
        <v>0</v>
      </c>
      <c r="R20" s="20"/>
    </row>
    <row r="21" spans="1:18" ht="15" x14ac:dyDescent="0.25">
      <c r="A21" s="16" t="s">
        <v>16</v>
      </c>
      <c r="B21" s="20">
        <f t="shared" si="3"/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f>'[1]Revenue Assumptions'!X12*'[1] IDP &amp; milkamune SKUs'!$E$10</f>
        <v>0</v>
      </c>
      <c r="P21" s="18">
        <f>'[1]Revenue Assumptions'!Y12*'[1] IDP &amp; milkamune SKUs'!$E$10</f>
        <v>0</v>
      </c>
      <c r="Q21" s="18">
        <f>'[1]Revenue Assumptions'!Z12*'[1] IDP &amp; milkamune SKUs'!$E$10</f>
        <v>0</v>
      </c>
      <c r="R21" s="20"/>
    </row>
    <row r="22" spans="1:18" ht="15" x14ac:dyDescent="0.25">
      <c r="A22" s="16" t="s">
        <v>17</v>
      </c>
      <c r="B22" s="20">
        <f t="shared" si="3"/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f>'[1]Revenue Assumptions'!X13*'[1]Holon SKUs'!$B$41*'[1]Holon SKUs'!$B$31</f>
        <v>0</v>
      </c>
      <c r="P22" s="18">
        <f>'[1]Revenue Assumptions'!Y13*'[1]Holon SKUs'!$B$41*'[1]Holon SKUs'!$B$31</f>
        <v>0</v>
      </c>
      <c r="Q22" s="18">
        <f>'[1]Revenue Assumptions'!Z13*'[1]Holon SKUs'!$B$41*'[1]Holon SKUs'!$B$31</f>
        <v>0</v>
      </c>
      <c r="R22" s="20"/>
    </row>
    <row r="23" spans="1:18" ht="15" x14ac:dyDescent="0.25">
      <c r="A23" s="19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8" ht="15" x14ac:dyDescent="0.25">
      <c r="A24" s="14" t="s">
        <v>20</v>
      </c>
      <c r="B24" s="22">
        <f t="shared" ref="B24:Q24" si="4">SUM(B19:B23)</f>
        <v>0</v>
      </c>
      <c r="C24" s="22">
        <f t="shared" si="4"/>
        <v>0</v>
      </c>
      <c r="D24" s="22">
        <f t="shared" si="4"/>
        <v>0</v>
      </c>
      <c r="E24" s="22">
        <f t="shared" si="4"/>
        <v>0</v>
      </c>
      <c r="F24" s="23">
        <f t="shared" si="4"/>
        <v>0</v>
      </c>
      <c r="G24" s="23">
        <f t="shared" si="4"/>
        <v>0</v>
      </c>
      <c r="H24" s="23">
        <f t="shared" si="4"/>
        <v>0</v>
      </c>
      <c r="I24" s="23">
        <f t="shared" si="4"/>
        <v>0</v>
      </c>
      <c r="J24" s="23">
        <f t="shared" si="4"/>
        <v>0</v>
      </c>
      <c r="K24" s="23">
        <f t="shared" si="4"/>
        <v>0</v>
      </c>
      <c r="L24" s="23">
        <f t="shared" si="4"/>
        <v>0</v>
      </c>
      <c r="M24" s="23">
        <f t="shared" si="4"/>
        <v>0</v>
      </c>
      <c r="N24" s="23">
        <f t="shared" si="4"/>
        <v>0</v>
      </c>
      <c r="O24" s="23">
        <f t="shared" si="4"/>
        <v>0</v>
      </c>
      <c r="P24" s="23">
        <f t="shared" si="4"/>
        <v>0</v>
      </c>
      <c r="Q24" s="23">
        <f t="shared" si="4"/>
        <v>0</v>
      </c>
      <c r="R24" s="20"/>
    </row>
    <row r="25" spans="1:18" x14ac:dyDescent="0.2">
      <c r="A25" s="2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8" ht="15" x14ac:dyDescent="0.25">
      <c r="A26" s="14" t="s">
        <v>32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8" ht="15" x14ac:dyDescent="0.25">
      <c r="A27" s="16" t="s">
        <v>14</v>
      </c>
      <c r="B27" s="20">
        <f t="shared" ref="B27:B31" si="5">SUM(C27:N27)</f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5"/>
      <c r="P27" s="15"/>
      <c r="Q27" s="15"/>
    </row>
    <row r="28" spans="1:18" ht="15" x14ac:dyDescent="0.25">
      <c r="A28" s="16" t="s">
        <v>13</v>
      </c>
      <c r="B28" s="20">
        <f t="shared" si="5"/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/>
      <c r="P28" s="18"/>
      <c r="Q28" s="18"/>
      <c r="R28" s="20"/>
    </row>
    <row r="29" spans="1:18" ht="15" x14ac:dyDescent="0.25">
      <c r="A29" s="16" t="s">
        <v>15</v>
      </c>
      <c r="B29" s="20">
        <f t="shared" si="5"/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f>'[1]Revenue Assumptions'!X29*('[1] IDP &amp; milkamune SKUs'!$F$22+'[1] IDP &amp; milkamune SKUs'!$F$25)</f>
        <v>0</v>
      </c>
      <c r="P29" s="18">
        <f>'[1]Revenue Assumptions'!Y29*('[1] IDP &amp; milkamune SKUs'!$F$22+'[1] IDP &amp; milkamune SKUs'!$F$25)</f>
        <v>0</v>
      </c>
      <c r="Q29" s="18">
        <f>'[1]Revenue Assumptions'!Z29*('[1] IDP &amp; milkamune SKUs'!$F$22+'[1] IDP &amp; milkamune SKUs'!$F$25)</f>
        <v>0</v>
      </c>
      <c r="R29" s="20"/>
    </row>
    <row r="30" spans="1:18" ht="15" x14ac:dyDescent="0.25">
      <c r="A30" s="16" t="s">
        <v>16</v>
      </c>
      <c r="B30" s="20">
        <f t="shared" si="5"/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f>'[1]Revenue Assumptions'!X21*'[1] IDP &amp; milkamune SKUs'!$E$10</f>
        <v>20570.393199999999</v>
      </c>
      <c r="P30" s="18">
        <f>'[1]Revenue Assumptions'!Y21*'[1] IDP &amp; milkamune SKUs'!$E$10</f>
        <v>0</v>
      </c>
      <c r="Q30" s="18">
        <f>'[1]Revenue Assumptions'!Z21*'[1] IDP &amp; milkamune SKUs'!$E$10</f>
        <v>0</v>
      </c>
      <c r="R30" s="20"/>
    </row>
    <row r="31" spans="1:18" ht="15" x14ac:dyDescent="0.25">
      <c r="A31" s="16" t="s">
        <v>17</v>
      </c>
      <c r="B31" s="20">
        <f t="shared" si="5"/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f>'[1]Revenue Assumptions'!X22*'[1]Holon SKUs'!$B$41*'[1]Holon SKUs'!$B$31</f>
        <v>0</v>
      </c>
      <c r="P31" s="18">
        <f>'[1]Revenue Assumptions'!Y22*'[1]Holon SKUs'!$B$41*'[1]Holon SKUs'!$B$31</f>
        <v>0</v>
      </c>
      <c r="Q31" s="18">
        <f>'[1]Revenue Assumptions'!Z22*'[1]Holon SKUs'!$B$41*'[1]Holon SKUs'!$B$31</f>
        <v>0</v>
      </c>
      <c r="R31" s="20"/>
    </row>
    <row r="32" spans="1:18" ht="15" x14ac:dyDescent="0.25">
      <c r="A32" s="19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1:18" ht="15" x14ac:dyDescent="0.25">
      <c r="A33" s="14" t="s">
        <v>21</v>
      </c>
      <c r="B33" s="22">
        <f t="shared" ref="B33:Q33" si="6">SUM(B28:B32)</f>
        <v>0</v>
      </c>
      <c r="C33" s="22">
        <f t="shared" si="6"/>
        <v>0</v>
      </c>
      <c r="D33" s="22">
        <f t="shared" si="6"/>
        <v>0</v>
      </c>
      <c r="E33" s="22">
        <f t="shared" si="6"/>
        <v>0</v>
      </c>
      <c r="F33" s="23">
        <f t="shared" si="6"/>
        <v>0</v>
      </c>
      <c r="G33" s="23">
        <f t="shared" si="6"/>
        <v>0</v>
      </c>
      <c r="H33" s="23">
        <f t="shared" si="6"/>
        <v>0</v>
      </c>
      <c r="I33" s="23">
        <f t="shared" si="6"/>
        <v>0</v>
      </c>
      <c r="J33" s="23">
        <f t="shared" si="6"/>
        <v>0</v>
      </c>
      <c r="K33" s="23">
        <f t="shared" si="6"/>
        <v>0</v>
      </c>
      <c r="L33" s="23">
        <f t="shared" si="6"/>
        <v>0</v>
      </c>
      <c r="M33" s="23">
        <f t="shared" si="6"/>
        <v>0</v>
      </c>
      <c r="N33" s="23">
        <f t="shared" si="6"/>
        <v>0</v>
      </c>
      <c r="O33" s="23">
        <f t="shared" si="6"/>
        <v>20570.393199999999</v>
      </c>
      <c r="P33" s="23">
        <f t="shared" si="6"/>
        <v>0</v>
      </c>
      <c r="Q33" s="23">
        <f t="shared" si="6"/>
        <v>0</v>
      </c>
      <c r="R33" s="20"/>
    </row>
    <row r="34" spans="1:18" ht="15" x14ac:dyDescent="0.25">
      <c r="A34" s="14"/>
      <c r="B34" s="18"/>
      <c r="C34" s="18"/>
      <c r="D34" s="18"/>
      <c r="E34" s="18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1:18" ht="15" x14ac:dyDescent="0.25">
      <c r="A35" s="14" t="s">
        <v>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8" ht="15" x14ac:dyDescent="0.25">
      <c r="A36" s="16" t="s">
        <v>3</v>
      </c>
      <c r="B36" s="20">
        <f t="shared" ref="B36" si="7">SUM(C36:N36)</f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</row>
    <row r="37" spans="1:18" ht="15" x14ac:dyDescent="0.25">
      <c r="A37" s="16" t="s">
        <v>4</v>
      </c>
      <c r="C37" s="20"/>
      <c r="D37" s="20"/>
      <c r="E37" s="20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8" ht="15" x14ac:dyDescent="0.25">
      <c r="A38" s="14" t="s">
        <v>5</v>
      </c>
      <c r="B38" s="23">
        <f t="shared" ref="B38:Q38" si="8">SUM(B36:B37)</f>
        <v>0</v>
      </c>
      <c r="C38" s="23">
        <f t="shared" si="8"/>
        <v>0</v>
      </c>
      <c r="D38" s="23">
        <f t="shared" si="8"/>
        <v>0</v>
      </c>
      <c r="E38" s="23">
        <f t="shared" si="8"/>
        <v>0</v>
      </c>
      <c r="F38" s="23">
        <f t="shared" si="8"/>
        <v>0</v>
      </c>
      <c r="G38" s="23">
        <f t="shared" si="8"/>
        <v>0</v>
      </c>
      <c r="H38" s="23">
        <f t="shared" si="8"/>
        <v>0</v>
      </c>
      <c r="I38" s="23">
        <f t="shared" si="8"/>
        <v>0</v>
      </c>
      <c r="J38" s="23">
        <f t="shared" si="8"/>
        <v>0</v>
      </c>
      <c r="K38" s="23">
        <f t="shared" si="8"/>
        <v>0</v>
      </c>
      <c r="L38" s="23">
        <f t="shared" si="8"/>
        <v>0</v>
      </c>
      <c r="M38" s="23">
        <f t="shared" si="8"/>
        <v>0</v>
      </c>
      <c r="N38" s="23">
        <f t="shared" si="8"/>
        <v>0</v>
      </c>
      <c r="O38" s="23">
        <f t="shared" si="8"/>
        <v>0</v>
      </c>
      <c r="P38" s="23">
        <f t="shared" si="8"/>
        <v>0</v>
      </c>
      <c r="Q38" s="23">
        <f t="shared" si="8"/>
        <v>0</v>
      </c>
    </row>
    <row r="39" spans="1:18" x14ac:dyDescent="0.2"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8" ht="15" x14ac:dyDescent="0.25">
      <c r="A40" s="14" t="s">
        <v>6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8" ht="15" x14ac:dyDescent="0.25">
      <c r="A41" s="26" t="s">
        <v>29</v>
      </c>
      <c r="B41" s="20">
        <f>SUM(C41:N41)</f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/>
      <c r="P41" s="18"/>
      <c r="Q41" s="18"/>
    </row>
    <row r="42" spans="1:18" ht="15" x14ac:dyDescent="0.25">
      <c r="A42" s="26" t="s">
        <v>35</v>
      </c>
      <c r="B42" s="20">
        <f t="shared" ref="B42:B56" si="9">SUM(C42:N42)</f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5"/>
      <c r="P42" s="15"/>
      <c r="Q42" s="15"/>
    </row>
    <row r="43" spans="1:18" ht="15" x14ac:dyDescent="0.25">
      <c r="A43" s="26" t="s">
        <v>36</v>
      </c>
      <c r="B43" s="20">
        <f t="shared" si="9"/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5"/>
      <c r="P43" s="15"/>
      <c r="Q43" s="15"/>
    </row>
    <row r="44" spans="1:18" ht="15" x14ac:dyDescent="0.25">
      <c r="A44" s="26" t="s">
        <v>7</v>
      </c>
      <c r="B44" s="20">
        <f t="shared" si="9"/>
        <v>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/>
      <c r="P44" s="18">
        <f>'[1]Cons. Cashflow'!R52</f>
        <v>0</v>
      </c>
      <c r="Q44" s="18">
        <f>'[1]Cons. Cashflow'!S52</f>
        <v>0</v>
      </c>
    </row>
    <row r="45" spans="1:18" ht="15" x14ac:dyDescent="0.25">
      <c r="A45" s="26" t="s">
        <v>30</v>
      </c>
      <c r="B45" s="20">
        <f t="shared" si="9"/>
        <v>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/>
      <c r="P45" s="18">
        <f>'[1]Cons. Cashflow'!R51</f>
        <v>0</v>
      </c>
      <c r="Q45" s="18">
        <f>'[1]Cons. Cashflow'!S51</f>
        <v>0</v>
      </c>
    </row>
    <row r="46" spans="1:18" ht="15" x14ac:dyDescent="0.25">
      <c r="A46" s="26" t="s">
        <v>8</v>
      </c>
      <c r="B46" s="20">
        <f t="shared" si="9"/>
        <v>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/>
      <c r="P46" s="18"/>
      <c r="Q46" s="18"/>
    </row>
    <row r="47" spans="1:18" ht="15" x14ac:dyDescent="0.25">
      <c r="A47" s="26" t="s">
        <v>37</v>
      </c>
      <c r="B47" s="20">
        <f t="shared" si="9"/>
        <v>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/>
      <c r="P47" s="18"/>
      <c r="Q47" s="18"/>
    </row>
    <row r="48" spans="1:18" ht="15" x14ac:dyDescent="0.25">
      <c r="A48" s="26" t="s">
        <v>38</v>
      </c>
      <c r="B48" s="20">
        <f t="shared" si="9"/>
        <v>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/>
      <c r="P48" s="18"/>
      <c r="Q48" s="18"/>
    </row>
    <row r="49" spans="1:17" ht="15" x14ac:dyDescent="0.25">
      <c r="A49" s="26" t="s">
        <v>28</v>
      </c>
      <c r="B49" s="20">
        <f t="shared" si="9"/>
        <v>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/>
      <c r="P49" s="18">
        <f>'[1]Cons. Cashflow'!R49</f>
        <v>0</v>
      </c>
      <c r="Q49" s="18">
        <f>'[1]Cons. Cashflow'!S49</f>
        <v>0</v>
      </c>
    </row>
    <row r="50" spans="1:17" ht="15" x14ac:dyDescent="0.25">
      <c r="A50" s="26" t="s">
        <v>22</v>
      </c>
      <c r="B50" s="20">
        <f t="shared" si="9"/>
        <v>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/>
      <c r="P50" s="18">
        <f>'[1]Cons. Cashflow'!R53+'[1]Cons. Cashflow'!R88</f>
        <v>0</v>
      </c>
      <c r="Q50" s="18">
        <f>'[1]Cons. Cashflow'!S53+'[1]Cons. Cashflow'!S88</f>
        <v>0</v>
      </c>
    </row>
    <row r="51" spans="1:17" ht="15" x14ac:dyDescent="0.25">
      <c r="A51" s="26" t="s">
        <v>39</v>
      </c>
      <c r="B51" s="20">
        <f t="shared" si="9"/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/>
      <c r="P51" s="18"/>
      <c r="Q51" s="18"/>
    </row>
    <row r="52" spans="1:17" ht="15" x14ac:dyDescent="0.25">
      <c r="A52" s="26" t="s">
        <v>40</v>
      </c>
      <c r="B52" s="20">
        <f t="shared" si="9"/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/>
      <c r="P52" s="18"/>
      <c r="Q52" s="18"/>
    </row>
    <row r="53" spans="1:17" ht="15" x14ac:dyDescent="0.25">
      <c r="A53" s="26" t="s">
        <v>27</v>
      </c>
      <c r="B53" s="20">
        <f t="shared" si="9"/>
        <v>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/>
      <c r="P53" s="18">
        <f>'[1]Cons. Cashflow'!R45+'[1]Cons. Cashflow'!R61+'[1]Cons. Cashflow'!R86+'[1]Cons. Cashflow'!R46</f>
        <v>0</v>
      </c>
      <c r="Q53" s="18">
        <f>'[1]Cons. Cashflow'!S45+'[1]Cons. Cashflow'!S61+'[1]Cons. Cashflow'!S86+'[1]Cons. Cashflow'!S46</f>
        <v>0</v>
      </c>
    </row>
    <row r="54" spans="1:17" ht="15" x14ac:dyDescent="0.25">
      <c r="A54" s="26" t="s">
        <v>33</v>
      </c>
      <c r="B54" s="20">
        <f t="shared" si="9"/>
        <v>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/>
      <c r="P54" s="18"/>
      <c r="Q54" s="18"/>
    </row>
    <row r="55" spans="1:17" ht="15" x14ac:dyDescent="0.25">
      <c r="A55" s="26" t="s">
        <v>41</v>
      </c>
      <c r="B55" s="20">
        <f t="shared" si="9"/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</row>
    <row r="56" spans="1:17" ht="15" x14ac:dyDescent="0.25">
      <c r="A56" s="26" t="s">
        <v>9</v>
      </c>
      <c r="B56" s="20">
        <f t="shared" si="9"/>
        <v>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20"/>
      <c r="P56" s="20"/>
      <c r="Q56" s="20"/>
    </row>
    <row r="57" spans="1:17" ht="15" x14ac:dyDescent="0.25">
      <c r="A57" s="14" t="s">
        <v>10</v>
      </c>
      <c r="B57" s="23">
        <f>SUM(B41:B56)</f>
        <v>0</v>
      </c>
      <c r="C57" s="23">
        <f t="shared" ref="C57:N57" si="10">SUM(C41:F56)</f>
        <v>0</v>
      </c>
      <c r="D57" s="23">
        <f t="shared" si="10"/>
        <v>0</v>
      </c>
      <c r="E57" s="23">
        <f t="shared" si="10"/>
        <v>0</v>
      </c>
      <c r="F57" s="23">
        <f t="shared" si="10"/>
        <v>0</v>
      </c>
      <c r="G57" s="23">
        <f t="shared" si="10"/>
        <v>0</v>
      </c>
      <c r="H57" s="23">
        <f t="shared" si="10"/>
        <v>0</v>
      </c>
      <c r="I57" s="23">
        <f t="shared" si="10"/>
        <v>0</v>
      </c>
      <c r="J57" s="23">
        <f t="shared" si="10"/>
        <v>0</v>
      </c>
      <c r="K57" s="23">
        <f t="shared" si="10"/>
        <v>0</v>
      </c>
      <c r="L57" s="23">
        <f t="shared" si="10"/>
        <v>0</v>
      </c>
      <c r="M57" s="23">
        <f t="shared" si="10"/>
        <v>0</v>
      </c>
      <c r="N57" s="23">
        <f t="shared" si="10"/>
        <v>0</v>
      </c>
      <c r="O57" s="27">
        <f>SUM(O53:O56)</f>
        <v>0</v>
      </c>
      <c r="P57" s="27">
        <f>SUM(P53:P56)</f>
        <v>0</v>
      </c>
      <c r="Q57" s="27">
        <f>SUM(Q53:Q56)</f>
        <v>0</v>
      </c>
    </row>
    <row r="59" spans="1:17" x14ac:dyDescent="0.2">
      <c r="A59" s="3" t="s">
        <v>11</v>
      </c>
      <c r="B59" s="28">
        <f t="shared" ref="B59:N59" si="11">B15-B24-B33+B38-B57</f>
        <v>0</v>
      </c>
      <c r="C59" s="28">
        <f t="shared" si="11"/>
        <v>0</v>
      </c>
      <c r="D59" s="28">
        <f t="shared" si="11"/>
        <v>0</v>
      </c>
      <c r="E59" s="28">
        <f t="shared" si="11"/>
        <v>0</v>
      </c>
      <c r="F59" s="28">
        <f t="shared" si="11"/>
        <v>0</v>
      </c>
      <c r="G59" s="28">
        <f t="shared" si="11"/>
        <v>0</v>
      </c>
      <c r="H59" s="28">
        <f t="shared" si="11"/>
        <v>0</v>
      </c>
      <c r="I59" s="28">
        <f t="shared" si="11"/>
        <v>0</v>
      </c>
      <c r="J59" s="28">
        <f t="shared" si="11"/>
        <v>0</v>
      </c>
      <c r="K59" s="28">
        <f t="shared" si="11"/>
        <v>0</v>
      </c>
      <c r="L59" s="28">
        <f t="shared" si="11"/>
        <v>0</v>
      </c>
      <c r="M59" s="28">
        <f t="shared" si="11"/>
        <v>0</v>
      </c>
      <c r="N59" s="28">
        <f t="shared" si="11"/>
        <v>0</v>
      </c>
      <c r="O59" s="28">
        <f>O15-O24+O38-O57</f>
        <v>0</v>
      </c>
      <c r="P59" s="28">
        <f>P15-P24+P38-P57</f>
        <v>0</v>
      </c>
      <c r="Q59" s="28">
        <f>Q15-Q24+Q38-Q57</f>
        <v>0</v>
      </c>
    </row>
    <row r="60" spans="1:17" x14ac:dyDescent="0.2"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2" spans="1:17" x14ac:dyDescent="0.2">
      <c r="A62" s="3" t="s">
        <v>23</v>
      </c>
    </row>
    <row r="63" spans="1:17" ht="15" x14ac:dyDescent="0.25">
      <c r="A63" s="24" t="s">
        <v>24</v>
      </c>
      <c r="B63" s="20">
        <f>SUM(C63:N63)</f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</row>
    <row r="64" spans="1:17" ht="15" x14ac:dyDescent="0.25">
      <c r="A64" s="24" t="s">
        <v>25</v>
      </c>
      <c r="B64" s="20">
        <f>SUM(C64:N64)</f>
        <v>0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</row>
    <row r="65" spans="1:14" ht="15" x14ac:dyDescent="0.25">
      <c r="A65" s="24" t="s">
        <v>26</v>
      </c>
      <c r="B65" s="20">
        <f>SUM(C65:N65)</f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</row>
    <row r="66" spans="1:14" ht="15" x14ac:dyDescent="0.25">
      <c r="A66" s="24"/>
      <c r="B66" s="20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4" x14ac:dyDescent="0.2">
      <c r="A67" s="3" t="s">
        <v>31</v>
      </c>
      <c r="B67" s="23">
        <f t="shared" ref="B67:N67" si="12">SUM(B63:B65)</f>
        <v>0</v>
      </c>
      <c r="C67" s="27">
        <f t="shared" si="12"/>
        <v>0</v>
      </c>
      <c r="D67" s="27">
        <f t="shared" si="12"/>
        <v>0</v>
      </c>
      <c r="E67" s="27">
        <f t="shared" si="12"/>
        <v>0</v>
      </c>
      <c r="F67" s="27">
        <f t="shared" si="12"/>
        <v>0</v>
      </c>
      <c r="G67" s="27">
        <f t="shared" si="12"/>
        <v>0</v>
      </c>
      <c r="H67" s="27">
        <f t="shared" si="12"/>
        <v>0</v>
      </c>
      <c r="I67" s="27">
        <f t="shared" si="12"/>
        <v>0</v>
      </c>
      <c r="J67" s="27">
        <f t="shared" si="12"/>
        <v>0</v>
      </c>
      <c r="K67" s="27">
        <f t="shared" si="12"/>
        <v>0</v>
      </c>
      <c r="L67" s="27">
        <f t="shared" si="12"/>
        <v>0</v>
      </c>
      <c r="M67" s="27">
        <f t="shared" si="12"/>
        <v>0</v>
      </c>
      <c r="N67" s="27">
        <f t="shared" si="12"/>
        <v>0</v>
      </c>
    </row>
    <row r="68" spans="1:14" x14ac:dyDescent="0.2">
      <c r="A68" s="2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081188-3915-4a92-b790-997286cc9963" xsi:nil="true"/>
    <lcf76f155ced4ddcb4097134ff3c332f xmlns="8f5493c8-4efb-4e87-9889-c0972113bd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BCA06D33BE1142AA4073CC7E70EEF7" ma:contentTypeVersion="17" ma:contentTypeDescription="Create a new document." ma:contentTypeScope="" ma:versionID="20d26ddb3d2340a94f6e7907253f5687">
  <xsd:schema xmlns:xsd="http://www.w3.org/2001/XMLSchema" xmlns:xs="http://www.w3.org/2001/XMLSchema" xmlns:p="http://schemas.microsoft.com/office/2006/metadata/properties" xmlns:ns2="8f5493c8-4efb-4e87-9889-c0972113bd7c" xmlns:ns3="73081188-3915-4a92-b790-997286cc9963" targetNamespace="http://schemas.microsoft.com/office/2006/metadata/properties" ma:root="true" ma:fieldsID="366e3dfab2403f4203df10b0600d577a" ns2:_="" ns3:_="">
    <xsd:import namespace="8f5493c8-4efb-4e87-9889-c0972113bd7c"/>
    <xsd:import namespace="73081188-3915-4a92-b790-997286cc99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493c8-4efb-4e87-9889-c0972113b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6052998-52d3-48ba-94f7-7d16ef1f25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081188-3915-4a92-b790-997286cc996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5db5259-6b44-4954-b0c6-91baf7a2b2af}" ma:internalName="TaxCatchAll" ma:showField="CatchAllData" ma:web="73081188-3915-4a92-b790-997286cc99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0E318F-A69D-428C-BA9B-65D1F24B8D9A}">
  <ds:schemaRefs>
    <ds:schemaRef ds:uri="8f5493c8-4efb-4e87-9889-c0972113bd7c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3081188-3915-4a92-b790-997286cc996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7B9A090-378E-4F22-BC7E-CD4A5131CF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CE75A1-B6AB-4F18-826F-BC01A59108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493c8-4efb-4e87-9889-c0972113bd7c"/>
    <ds:schemaRef ds:uri="73081188-3915-4a92-b790-997286cc99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Claycomb</dc:creator>
  <cp:lastModifiedBy>Rod Claycomb</cp:lastModifiedBy>
  <dcterms:created xsi:type="dcterms:W3CDTF">2015-06-05T18:17:20Z</dcterms:created>
  <dcterms:modified xsi:type="dcterms:W3CDTF">2023-08-24T04:44:55Z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0x01010040BCA06D33BE1142AA4073CC7E70EEF7</vt:lpwstr>
  </property>
  <property fmtid="{D5CDD505-2E9C-101B-9397-08002B2CF9AE}" pid="3" name="MediaServiceImageTags">
    <vt:lpwstr/>
  </property>
</Properties>
</file>